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3.2021_K1_OBHbyt_Čih\"/>
    </mc:Choice>
  </mc:AlternateContent>
  <bookViews>
    <workbookView xWindow="0" yWindow="0" windowWidth="28110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53" i="1" s="1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M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G88" i="12" s="1"/>
  <c r="I59" i="1" s="1"/>
  <c r="I89" i="12"/>
  <c r="I88" i="12" s="1"/>
  <c r="K89" i="12"/>
  <c r="K88" i="12" s="1"/>
  <c r="O89" i="12"/>
  <c r="O88" i="12" s="1"/>
  <c r="Q89" i="12"/>
  <c r="Q88" i="12" s="1"/>
  <c r="V89" i="12"/>
  <c r="V88" i="12" s="1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5" i="12"/>
  <c r="M115" i="12" s="1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AF126" i="12"/>
  <c r="I20" i="1"/>
  <c r="V108" i="12" l="1"/>
  <c r="V64" i="12"/>
  <c r="M26" i="12"/>
  <c r="M25" i="12" s="1"/>
  <c r="K90" i="12"/>
  <c r="G45" i="12"/>
  <c r="I55" i="1" s="1"/>
  <c r="Q121" i="12"/>
  <c r="K99" i="12"/>
  <c r="K108" i="12"/>
  <c r="Q52" i="12"/>
  <c r="I114" i="12"/>
  <c r="I121" i="12"/>
  <c r="K114" i="12"/>
  <c r="G69" i="12"/>
  <c r="G64" i="12"/>
  <c r="I57" i="1" s="1"/>
  <c r="G52" i="12"/>
  <c r="I56" i="1" s="1"/>
  <c r="G27" i="12"/>
  <c r="I52" i="1" s="1"/>
  <c r="K8" i="12"/>
  <c r="O45" i="12"/>
  <c r="V27" i="12"/>
  <c r="O121" i="12"/>
  <c r="Q114" i="12"/>
  <c r="G41" i="1"/>
  <c r="G39" i="1"/>
  <c r="G42" i="1" s="1"/>
  <c r="G25" i="1" s="1"/>
  <c r="A25" i="1" s="1"/>
  <c r="A26" i="1" s="1"/>
  <c r="G26" i="1" s="1"/>
  <c r="K121" i="12"/>
  <c r="G112" i="12"/>
  <c r="I63" i="1" s="1"/>
  <c r="I18" i="1" s="1"/>
  <c r="V99" i="12"/>
  <c r="V90" i="12"/>
  <c r="O69" i="12"/>
  <c r="I52" i="12"/>
  <c r="O52" i="12"/>
  <c r="O8" i="12"/>
  <c r="G40" i="1"/>
  <c r="V121" i="12"/>
  <c r="V114" i="12"/>
  <c r="M108" i="12"/>
  <c r="G99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4" i="12"/>
  <c r="G114" i="12"/>
  <c r="I64" i="1" s="1"/>
  <c r="Q108" i="12"/>
  <c r="I108" i="12"/>
  <c r="O108" i="12"/>
  <c r="Q99" i="12"/>
  <c r="I99" i="12"/>
  <c r="O99" i="12"/>
  <c r="Q90" i="12"/>
  <c r="I90" i="12"/>
  <c r="O90" i="12"/>
  <c r="V69" i="12"/>
  <c r="K64" i="12"/>
  <c r="V52" i="12"/>
  <c r="V45" i="12"/>
  <c r="K27" i="12"/>
  <c r="Q27" i="12"/>
  <c r="I27" i="12"/>
  <c r="G8" i="12"/>
  <c r="Q8" i="12"/>
  <c r="M90" i="12"/>
  <c r="M121" i="12"/>
  <c r="AE126" i="12"/>
  <c r="G121" i="12"/>
  <c r="I65" i="1" s="1"/>
  <c r="I19" i="1" s="1"/>
  <c r="M116" i="12"/>
  <c r="M114" i="12" s="1"/>
  <c r="G108" i="12"/>
  <c r="I62" i="1" s="1"/>
  <c r="M100" i="12"/>
  <c r="M99" i="12" s="1"/>
  <c r="G90" i="12"/>
  <c r="I60" i="1" s="1"/>
  <c r="M89" i="12"/>
  <c r="M88" i="12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6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<sst xmlns="http://schemas.openxmlformats.org/spreadsheetml/2006/main" count="760" uniqueCount="321">
  <si>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</si>
  <si>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</si>
  <si>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</si>
  <si>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</si>
  <si>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</si>
  <si>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</si>
  <si>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</si>
  <si>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</si>
  <si>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</si>
  <si>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</si>
  <si>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</si>
  <si>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</si>
  <si>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</si>
  <si>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</si>
  <si>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</si>
  <si>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</si>
  <si>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</si>
  <si>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</si>
  <si>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</si>
  <si>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</si>
  <si>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</si>
  <si>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</si>
  <si>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</si>
  <si>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</si>
  <si>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</si>
  <si>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</si>
  <si>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</si>
  <si>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</si>
  <si>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</si>
  <si>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</si>
  <si>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</si>
  <si>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</si>
  <si>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</si>
  <si>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</si>
  <si>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</si>
  <si>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</si>
  <si>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</si>
  <si>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</si>
  <si>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</si>
  <si>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</si>
  <si>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</si>
  <si>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</si>
  <si>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</si>
  <si>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</si>
  <si>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</si>
  <si>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</si>
  <si>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</si>
  <si>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</si>
  <si>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</si>
  <si>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</si>
  <si>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</si>
  <si>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</si>
  <si>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</si>
  <si>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</si>
  <si>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</si>
  <si>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</si>
  <si>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</si>
  <si>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</si>
  <si>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</si>
  <si>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</si>
  <si>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</si>
  <si>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</si>
  <si>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</si>
  <si>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</si>
  <si>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</si>
  <si>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</si>
  <si>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</si>
  <si>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</si>
  <si>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</si>
  <si>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</si>
  <si>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</si>
  <si>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</si>
  <si>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</si>
  <si>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</si>
  <si>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</si>
  <si>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</si>
  <si>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</si>
  <si>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</si>
  <si>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</si>
  <si>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</si>
  <si>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</si>
  <si>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</si>
  <si>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</si>
  <si>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</si>
  <si>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</si>
  <si>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</si>
  <si>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</si>
  <si>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</si>
  <si>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</si>
  <si>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</si>
  <si>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</si>
  <si>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</si>
  <si>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</si>
  <si>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</si>
  <si>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</si>
  <si>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</si>
  <si>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</si>
  <si>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</si>
  <si>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</si>
  <si>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</si>
  <si>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</si>
  <si>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</si>
  <si>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</si>
  <si>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</si>
  <si>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</si>
  <si>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</si>
  <si>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</si>
  <si>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</si>
  <si>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</si>
  <si>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</si>
  <si>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</si>
  <si>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</si>
  <si>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</si>
  <si>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</si>
  <si>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</si>
  <si>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</si>
  <si>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</si>
  <si>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</si>
  <si>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</si>
  <si>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</si>
  <si>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</si>
  <si>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</si>
  <si>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</si>
  <si>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</si>
  <si>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</si>
  <si>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</si>
  <si>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</si>
  <si>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</si>
  <si>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</si>
  <si>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</si>
  <si>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</si>
  <si>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</si>
  <si>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</si>
  <si>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</si>
  <si>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</si>
  <si>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</si>
  <si>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</si>
  <si>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</si>
  <si>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</si>
  <si>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</si>
  <si>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</si>
  <si>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</si>
  <si>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</si>
  <si>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</si>
  <si>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</si>
  <si>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</si>
  <si>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</si>
  <si>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</si>
  <si>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</si>
  <si>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</si>
  <si>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</si>
  <si>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</si>
  <si>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</si>
  <si>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</si>
  <si>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</si>
  <si>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</si>
  <si>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</si>
  <si>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</si>
  <si>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</si>
  <si>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</si>
  <si>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</si>
  <si>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</si>
  <si>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</si>
  <si>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</si>
  <si>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</si>
  <si>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</si>
  <si>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</si>
  <si>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</si>
  <si>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</si>
  <si>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</si>
  <si>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</si>
  <si>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</si>
  <si>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</si>
  <si>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</si>
  <si>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</si>
  <si>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</si>
  <si>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</si>
  <si>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</si>
  <si>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</si>
  <si>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</si>
  <si>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</si>
  <si>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</si>
  <si>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</si>
  <si>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</si>
  <si>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</si>
  <si>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</si>
  <si>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</si>
  <si>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</si>
  <si>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</si>
  <si>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</si>
  <si>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</si>
  <si>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</si>
  <si>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</si>
  <si>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</si>
  <si>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</si>
  <si>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</si>
  <si>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</si>
  <si>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</si>
  <si>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</si>
  <si>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</si>
  <si>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</si>
  <si>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</si>
  <si>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</si>
  <si>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</si>
  <si>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</si>
  <si>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</si>
  <si>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</si>
  <si>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</si>
  <si>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</si>
  <si>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</si>
  <si>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</si>
  <si>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</si>
  <si>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</si>
  <si>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</si>
  <si>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</si>
  <si>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</si>
  <si>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</si>
  <si>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</si>
  <si>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</si>
  <si>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</si>
  <si>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</si>
  <si>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</si>
  <si>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</si>
  <si>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</si>
  <si>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</si>
  <si>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</si>
  <si>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</si>
  <si>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</si>
  <si>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</si>
  <si>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</si>
  <si>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</si>
  <si>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</si>
  <si>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</si>
  <si>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</si>
  <si>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</si>
  <si>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</si>
  <si>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</si>
  <si>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</si>
  <si>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</si>
  <si>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</si>
  <si>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</si>
  <si>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</si>
  <si>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</si>
  <si>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</si>
  <si>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</si>
  <si>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</si>
  <si>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</si>
  <si>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</si>
  <si>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</si>
  <si>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</si>
  <si>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</si>
  <si>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</si>
  <si>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</si>
  <si>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</si>
  <si>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</si>
  <si>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</si>
  <si>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</si>
  <si>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</si>
  <si>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</si>
  <si>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</si>
  <si>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</si>
  <si>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</si>
  <si>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</si>
  <si>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</si>
  <si>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</si>
  <si>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</si>
  <si>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</si>
  <si>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</si>
  <si>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</si>
  <si>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</si>
  <si>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</si>
  <si>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</si>
  <si>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</si>
  <si>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</si>
  <si>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</si>
  <si>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</si>
  <si>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</si>
  <si>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</si>
  <si>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</si>
  <si>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</si>
  <si>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</si>
  <si>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</si>
  <si>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</si>
  <si>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</si>
  <si>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</si>
  <si>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</si>
  <si>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</si>
  <si>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</si>
  <si>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</si>
  <si>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</si>
  <si>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</si>
  <si>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</si>
  <si>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</si>
  <si>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</si>
  <si>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</si>
  <si>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</si>
  <si>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</si>
  <si>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</si>
  <si>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</si>
  <si>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</si>
  <si>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</si>
  <si>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</si>
  <si>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</si>
  <si>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</si>
  <si>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</si>
  <si>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</si>
  <si>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</si>
  <si>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</si>
  <si>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</si>
  <si>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</si>
  <si>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</si>
  <si>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Baterie vanova V169, záruka min.5 let, včetně držáku na sprchu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</si>
  <si>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</si>
  <si>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</si>
  <si>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</si>
  <si>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</si>
  <si>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</si>
  <si>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</si>
  <si>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</si>
  <si>
    <t>24+4</t>
  </si>
  <si>
    <t>28*1,1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</si>
</sst>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3"/>
      <c r="B2" s="80" t="s">
        <v>24</v>
      </c>
      <c r="C2" s="81"/>
      <c r="D2" s="82" t="s">
        <v>50</v>
      </c>
      <c r="E2" s="230" t="s">
        <v>51</v>
      </c>
      <c r="F2" s="231"/>
      <c r="G2" s="231"/>
      <c r="H2" s="231"/>
      <c r="I2" s="231"/>
      <c r="J2" s="232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303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7"/>
      <c r="E11" s="237"/>
      <c r="F11" s="237"/>
      <c r="G11" s="237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2"/>
      <c r="F16" s="213"/>
      <c r="G16" s="212"/>
      <c r="H16" s="213"/>
      <c r="I16" s="212">
        <f>SUMIF(F49:F65,A16,I49:I65)+SUMIF(F49:F65,"PSU",I49:I65)</f>
        <v>0</v>
      </c>
      <c r="J16" s="214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2"/>
      <c r="F17" s="213"/>
      <c r="G17" s="212"/>
      <c r="H17" s="213"/>
      <c r="I17" s="212">
        <f>SUMIF(F49:F65,A17,I49:I65)</f>
        <v>0</v>
      </c>
      <c r="J17" s="214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2"/>
      <c r="F18" s="213"/>
      <c r="G18" s="212"/>
      <c r="H18" s="213"/>
      <c r="I18" s="212">
        <f>SUMIF(F49:F65,A18,I49:I65)</f>
        <v>0</v>
      </c>
      <c r="J18" s="214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12"/>
      <c r="F19" s="213"/>
      <c r="G19" s="212"/>
      <c r="H19" s="213"/>
      <c r="I19" s="212">
        <f>SUMIF(F49:F65,A19,I49:I65)</f>
        <v>0</v>
      </c>
      <c r="J19" s="214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12"/>
      <c r="F20" s="213"/>
      <c r="G20" s="212"/>
      <c r="H20" s="213"/>
      <c r="I20" s="212">
        <f>SUMIF(F49:F65,A20,I49:I65)</f>
        <v>0</v>
      </c>
      <c r="J20" s="214"/>
    </row>
    <row r="21" spans="1:10" ht="23.25" customHeight="1" x14ac:dyDescent="0.2">
      <c r="A21" s="3"/>
      <c r="B21" s="74" t="s">
        <v>31</v>
      </c>
      <c r="C21" s="75"/>
      <c r="D21" s="76"/>
      <c r="E21" s="215"/>
      <c r="F21" s="240"/>
      <c r="G21" s="215"/>
      <c r="H21" s="240"/>
      <c r="I21" s="215">
        <f>SUM(I16:J20)</f>
        <v>0</v>
      </c>
      <c r="J21" s="21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8">
        <f>IF(A24&gt;50, ROUNDUP(A23, 0), ROUNDDOWN(A23, 0))</f>
        <v>0</v>
      </c>
      <c r="H24" s="209"/>
      <c r="I24" s="209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7">
        <f>IF(A26&gt;50, ROUNDUP(A25, 0), ROUNDDOWN(A25, 0))</f>
        <v>0</v>
      </c>
      <c r="H26" s="228"/>
      <c r="I26" s="228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9">
        <f>CenaCelkem-(ZakladDPHSni+DPHSni+ZakladDPHZakl+DPHZakl)</f>
        <v>0</v>
      </c>
      <c r="H27" s="229"/>
      <c r="I27" s="229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8">
        <f>ZakladDPHSniVypocet+ZakladDPHZaklVypocet</f>
        <v>0</v>
      </c>
      <c r="H28" s="218"/>
      <c r="I28" s="21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7">
        <f>IF(A29&gt;50, ROUNDUP(A27, 0), ROUNDDOWN(A27, 0))</f>
        <v>0</v>
      </c>
      <c r="H29" s="217"/>
      <c r="I29" s="21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44462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7" t="s">
        <v>2</v>
      </c>
      <c r="E35" s="207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00"/>
      <c r="D39" s="201"/>
      <c r="E39" s="201"/>
      <c r="F39" s="105">
        <f>'01 02 Pol'!AE126</f>
        <v>0</v>
      </c>
      <c r="G39" s="106">
        <f>'01 02 Pol'!AF126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2" t="s">
        <v>46</v>
      </c>
      <c r="D40" s="203"/>
      <c r="E40" s="203"/>
      <c r="F40" s="110">
        <f>'01 02 Pol'!AE126</f>
        <v>0</v>
      </c>
      <c r="G40" s="111">
        <f>'01 02 Pol'!AF126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0" t="s">
        <v>44</v>
      </c>
      <c r="D41" s="201"/>
      <c r="E41" s="201"/>
      <c r="F41" s="114">
        <f>'01 02 Pol'!AE126</f>
        <v>0</v>
      </c>
      <c r="G41" s="107">
        <f>'01 02 Pol'!AF126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4" t="s">
        <v>53</v>
      </c>
      <c r="C42" s="205"/>
      <c r="D42" s="205"/>
      <c r="E42" s="206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8" t="s">
        <v>58</v>
      </c>
      <c r="D49" s="199"/>
      <c r="E49" s="199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8" t="s">
        <v>60</v>
      </c>
      <c r="D50" s="199"/>
      <c r="E50" s="199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8" t="s">
        <v>62</v>
      </c>
      <c r="D51" s="199"/>
      <c r="E51" s="199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8" t="s">
        <v>64</v>
      </c>
      <c r="D52" s="199"/>
      <c r="E52" s="199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8" t="s">
        <v>66</v>
      </c>
      <c r="D53" s="199"/>
      <c r="E53" s="199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8" t="s">
        <v>68</v>
      </c>
      <c r="D54" s="199"/>
      <c r="E54" s="199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8" t="s">
        <v>70</v>
      </c>
      <c r="D55" s="199"/>
      <c r="E55" s="199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8" t="s">
        <v>72</v>
      </c>
      <c r="D56" s="199"/>
      <c r="E56" s="199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8" t="s">
        <v>74</v>
      </c>
      <c r="D57" s="199"/>
      <c r="E57" s="199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8" t="s">
        <v>76</v>
      </c>
      <c r="D58" s="199"/>
      <c r="E58" s="199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8" t="s">
        <v>78</v>
      </c>
      <c r="D59" s="199"/>
      <c r="E59" s="199"/>
      <c r="F59" s="137" t="s">
        <v>27</v>
      </c>
      <c r="G59" s="138"/>
      <c r="H59" s="138"/>
      <c r="I59" s="138">
        <f>'01 02 Pol'!G88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8" t="s">
        <v>80</v>
      </c>
      <c r="D60" s="199"/>
      <c r="E60" s="199"/>
      <c r="F60" s="137" t="s">
        <v>27</v>
      </c>
      <c r="G60" s="138"/>
      <c r="H60" s="138"/>
      <c r="I60" s="138">
        <f>'01 02 Pol'!G90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8" t="s">
        <v>82</v>
      </c>
      <c r="D61" s="199"/>
      <c r="E61" s="199"/>
      <c r="F61" s="137" t="s">
        <v>27</v>
      </c>
      <c r="G61" s="138"/>
      <c r="H61" s="138"/>
      <c r="I61" s="138">
        <f>'01 02 Pol'!G99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8" t="s">
        <v>84</v>
      </c>
      <c r="D62" s="199"/>
      <c r="E62" s="199"/>
      <c r="F62" s="137" t="s">
        <v>27</v>
      </c>
      <c r="G62" s="138"/>
      <c r="H62" s="138"/>
      <c r="I62" s="138">
        <f>'01 02 Pol'!G108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8" t="s">
        <v>86</v>
      </c>
      <c r="D63" s="199"/>
      <c r="E63" s="199"/>
      <c r="F63" s="137" t="s">
        <v>28</v>
      </c>
      <c r="G63" s="138"/>
      <c r="H63" s="138"/>
      <c r="I63" s="138">
        <f>'01 02 Pol'!G112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8" t="s">
        <v>88</v>
      </c>
      <c r="D64" s="199"/>
      <c r="E64" s="199"/>
      <c r="F64" s="137" t="s">
        <v>89</v>
      </c>
      <c r="G64" s="138"/>
      <c r="H64" s="138"/>
      <c r="I64" s="138">
        <f>'01 02 Pol'!G114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8" t="s">
        <v>29</v>
      </c>
      <c r="D65" s="199"/>
      <c r="E65" s="199"/>
      <c r="F65" s="137" t="s">
        <v>90</v>
      </c>
      <c r="G65" s="138"/>
      <c r="H65" s="138"/>
      <c r="I65" s="138">
        <f>'01 02 Pol'!G121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01" activePane="bottomLeft" state="frozen"/>
      <selection pane="bottomLeft" activeCell="C108" sqref="C10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303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0.48000000000000004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306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312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302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>
        <v>5</v>
      </c>
      <c r="B20" s="159" t="s">
        <v>137</v>
      </c>
      <c r="C20" s="196" t="s">
        <v>317</v>
      </c>
      <c r="D20" s="194" t="s">
        <v>119</v>
      </c>
      <c r="E20" s="195">
        <v>3.1960000000000002</v>
      </c>
      <c r="F20" s="161"/>
      <c r="G20" s="161">
        <v>0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137</v>
      </c>
      <c r="C21" s="189" t="s">
        <v>138</v>
      </c>
      <c r="D21" s="180" t="s">
        <v>139</v>
      </c>
      <c r="E21" s="181">
        <v>1</v>
      </c>
      <c r="F21" s="182"/>
      <c r="G21" s="183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120</v>
      </c>
      <c r="T21" s="161" t="s">
        <v>120</v>
      </c>
      <c r="U21" s="161">
        <v>1.6850000000000001</v>
      </c>
      <c r="V21" s="161">
        <f>ROUND(E21*U21,2)</f>
        <v>1.69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140</v>
      </c>
      <c r="C23" s="187" t="s">
        <v>141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142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143</v>
      </c>
      <c r="C26" s="189" t="s">
        <v>144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145</v>
      </c>
      <c r="C28" s="187" t="s">
        <v>316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>
        <v>4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146</v>
      </c>
      <c r="C30" s="189" t="s">
        <v>147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148</v>
      </c>
      <c r="C31" s="189" t="s">
        <v>149</v>
      </c>
      <c r="D31" s="180" t="s">
        <v>150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151</v>
      </c>
      <c r="C32" s="187" t="s">
        <v>152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315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153</v>
      </c>
      <c r="C34" s="189" t="s">
        <v>154</v>
      </c>
      <c r="D34" s="180" t="s">
        <v>139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155</v>
      </c>
      <c r="T34" s="161" t="s">
        <v>156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157</v>
      </c>
      <c r="C35" s="189" t="s">
        <v>158</v>
      </c>
      <c r="D35" s="180" t="s">
        <v>159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155</v>
      </c>
      <c r="T35" s="161" t="s">
        <v>156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160</v>
      </c>
      <c r="C36" s="189" t="s">
        <v>161</v>
      </c>
      <c r="D36" s="180" t="s">
        <v>159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155</v>
      </c>
      <c r="T36" s="161" t="s">
        <v>162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163</v>
      </c>
      <c r="C37" s="189" t="s">
        <v>313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155</v>
      </c>
      <c r="T37" s="161" t="s">
        <v>156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164</v>
      </c>
      <c r="C38" s="189" t="s">
        <v>307</v>
      </c>
      <c r="D38" s="180" t="s">
        <v>139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155</v>
      </c>
      <c r="T38" s="161" t="s">
        <v>162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165</v>
      </c>
      <c r="C40" s="189" t="s">
        <v>166</v>
      </c>
      <c r="D40" s="180" t="s">
        <v>167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169</v>
      </c>
      <c r="C42" s="187" t="s">
        <v>170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172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173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174</v>
      </c>
      <c r="C46" s="189" t="s">
        <v>175</v>
      </c>
      <c r="D46" s="180" t="s">
        <v>150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177</v>
      </c>
      <c r="C47" s="189" t="s">
        <v>178</v>
      </c>
      <c r="D47" s="180" t="s">
        <v>150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179</v>
      </c>
      <c r="C48" s="189" t="s">
        <v>180</v>
      </c>
      <c r="D48" s="180" t="s">
        <v>150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181</v>
      </c>
      <c r="C49" s="189" t="s">
        <v>182</v>
      </c>
      <c r="D49" s="180" t="s">
        <v>139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183</v>
      </c>
      <c r="C50" s="187" t="s">
        <v>184</v>
      </c>
      <c r="D50" s="174" t="s">
        <v>139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155</v>
      </c>
      <c r="T50" s="161" t="s">
        <v>156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185</v>
      </c>
      <c r="C51" s="190" t="s">
        <v>186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188</v>
      </c>
      <c r="C53" s="189" t="s">
        <v>189</v>
      </c>
      <c r="D53" s="180" t="s">
        <v>139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190</v>
      </c>
      <c r="C54" s="189" t="s">
        <v>191</v>
      </c>
      <c r="D54" s="180" t="s">
        <v>139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192</v>
      </c>
      <c r="C55" s="189" t="s">
        <v>193</v>
      </c>
      <c r="D55" s="180" t="s">
        <v>150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194</v>
      </c>
      <c r="C56" s="189" t="s">
        <v>195</v>
      </c>
      <c r="D56" s="180" t="s">
        <v>150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196</v>
      </c>
      <c r="C57" s="189" t="s">
        <v>197</v>
      </c>
      <c r="D57" s="180" t="s">
        <v>139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198</v>
      </c>
      <c r="C58" s="189" t="s">
        <v>199</v>
      </c>
      <c r="D58" s="180" t="s">
        <v>200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201</v>
      </c>
      <c r="C59" s="189" t="s">
        <v>202</v>
      </c>
      <c r="D59" s="180" t="s">
        <v>139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203</v>
      </c>
      <c r="C60" s="189" t="s">
        <v>204</v>
      </c>
      <c r="D60" s="180" t="s">
        <v>150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205</v>
      </c>
      <c r="C61" s="189" t="s">
        <v>206</v>
      </c>
      <c r="D61" s="180" t="s">
        <v>150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207</v>
      </c>
      <c r="D62" s="174" t="s">
        <v>150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155</v>
      </c>
      <c r="T62" s="161" t="s">
        <v>162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210</v>
      </c>
      <c r="C65" s="189" t="s">
        <v>211</v>
      </c>
      <c r="D65" s="180" t="s">
        <v>150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156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212</v>
      </c>
      <c r="D66" s="180" t="s">
        <v>159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155</v>
      </c>
      <c r="T66" s="161" t="s">
        <v>162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213</v>
      </c>
      <c r="C67" s="187" t="s">
        <v>214</v>
      </c>
      <c r="D67" s="174" t="s">
        <v>159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155</v>
      </c>
      <c r="T67" s="161" t="s">
        <v>162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215</v>
      </c>
      <c r="C68" s="190" t="s">
        <v>216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SUMIF(AG70:AG87,"&lt;&gt;NOR",G70:G87)</f>
        <v>0</v>
      </c>
      <c r="H69" s="165"/>
      <c r="I69" s="165">
        <f>SUM(I70:I87)</f>
        <v>0</v>
      </c>
      <c r="J69" s="165"/>
      <c r="K69" s="165">
        <f>SUM(K70:K87)</f>
        <v>0</v>
      </c>
      <c r="L69" s="165"/>
      <c r="M69" s="165">
        <f>SUM(M70:M87)</f>
        <v>0</v>
      </c>
      <c r="N69" s="165"/>
      <c r="O69" s="165">
        <f>SUM(O70:O87)</f>
        <v>0</v>
      </c>
      <c r="P69" s="165"/>
      <c r="Q69" s="165">
        <f>SUM(Q70:Q87)</f>
        <v>0</v>
      </c>
      <c r="R69" s="165"/>
      <c r="S69" s="165"/>
      <c r="T69" s="165"/>
      <c r="U69" s="165"/>
      <c r="V69" s="165">
        <f>SUM(V70:V87)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217</v>
      </c>
      <c r="C70" s="189" t="s">
        <v>218</v>
      </c>
      <c r="D70" s="180" t="s">
        <v>219</v>
      </c>
      <c r="E70" s="181">
        <v>1</v>
      </c>
      <c r="F70" s="182"/>
      <c r="G70" s="183">
        <f t="shared" ref="G70:G87" si="14">ROUND(E70*F70,2)</f>
        <v>0</v>
      </c>
      <c r="H70" s="162"/>
      <c r="I70" s="161">
        <f t="shared" ref="I70:I87" si="15">ROUND(E70*H70,2)</f>
        <v>0</v>
      </c>
      <c r="J70" s="162"/>
      <c r="K70" s="161">
        <f t="shared" ref="K70:K87" si="16">ROUND(E70*J70,2)</f>
        <v>0</v>
      </c>
      <c r="L70" s="161">
        <v>15</v>
      </c>
      <c r="M70" s="161">
        <f t="shared" ref="M70:M87" si="17">G70*(1+L70/100)</f>
        <v>0</v>
      </c>
      <c r="N70" s="161">
        <v>1.41E-3</v>
      </c>
      <c r="O70" s="161">
        <f t="shared" ref="O70:O87" si="18">ROUND(E70*N70,2)</f>
        <v>0</v>
      </c>
      <c r="P70" s="161">
        <v>0</v>
      </c>
      <c r="Q70" s="161">
        <f t="shared" ref="Q70:Q87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7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220</v>
      </c>
      <c r="C71" s="189" t="s">
        <v>221</v>
      </c>
      <c r="D71" s="180" t="s">
        <v>219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222</v>
      </c>
      <c r="C72" s="189" t="s">
        <v>223</v>
      </c>
      <c r="D72" s="180" t="s">
        <v>219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224</v>
      </c>
      <c r="C73" s="189" t="s">
        <v>225</v>
      </c>
      <c r="D73" s="180" t="s">
        <v>219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226</v>
      </c>
      <c r="C74" s="189" t="s">
        <v>227</v>
      </c>
      <c r="D74" s="180" t="s">
        <v>139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228</v>
      </c>
      <c r="C75" s="189" t="s">
        <v>229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230</v>
      </c>
      <c r="C76" s="189" t="s">
        <v>231</v>
      </c>
      <c r="D76" s="180" t="s">
        <v>139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232</v>
      </c>
      <c r="C77" s="189" t="s">
        <v>233</v>
      </c>
      <c r="D77" s="180" t="s">
        <v>139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234</v>
      </c>
      <c r="C78" s="189" t="s">
        <v>295</v>
      </c>
      <c r="D78" s="180" t="s">
        <v>159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155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235</v>
      </c>
      <c r="C79" s="189" t="s">
        <v>296</v>
      </c>
      <c r="D79" s="180" t="s">
        <v>139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50</v>
      </c>
      <c r="B80" s="179" t="s">
        <v>236</v>
      </c>
      <c r="C80" s="189" t="s">
        <v>310</v>
      </c>
      <c r="D80" s="180" t="s">
        <v>139</v>
      </c>
      <c r="E80" s="181">
        <v>1</v>
      </c>
      <c r="F80" s="182"/>
      <c r="G80" s="183">
        <f>ROUND(E80*F80,2)</f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51</v>
      </c>
      <c r="B81" s="179" t="s">
        <v>237</v>
      </c>
      <c r="C81" s="189" t="s">
        <v>311</v>
      </c>
      <c r="D81" s="180" t="s">
        <v>139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155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52</v>
      </c>
      <c r="B82" s="179" t="s">
        <v>238</v>
      </c>
      <c r="C82" s="189" t="s">
        <v>239</v>
      </c>
      <c r="D82" s="180" t="s">
        <v>139</v>
      </c>
      <c r="E82" s="181">
        <v>3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155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53</v>
      </c>
      <c r="B83" s="179" t="s">
        <v>240</v>
      </c>
      <c r="C83" s="189" t="s">
        <v>318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155</v>
      </c>
      <c r="T83" s="161" t="s">
        <v>156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54</v>
      </c>
      <c r="B84" s="179" t="s">
        <v>237</v>
      </c>
      <c r="C84" s="189" t="s">
        <v>241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1.8000000000000001E-4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155</v>
      </c>
      <c r="T84" s="161" t="s">
        <v>156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8">
        <v>55</v>
      </c>
      <c r="B85" s="179" t="s">
        <v>237</v>
      </c>
      <c r="C85" s="189" t="s">
        <v>297</v>
      </c>
      <c r="D85" s="180" t="s">
        <v>139</v>
      </c>
      <c r="E85" s="181">
        <v>1</v>
      </c>
      <c r="F85" s="182"/>
      <c r="G85" s="183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155</v>
      </c>
      <c r="T85" s="161" t="s">
        <v>156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56</v>
      </c>
      <c r="B86" s="173" t="s">
        <v>237</v>
      </c>
      <c r="C86" s="187" t="s">
        <v>301</v>
      </c>
      <c r="D86" s="174" t="s">
        <v>139</v>
      </c>
      <c r="E86" s="175">
        <v>1</v>
      </c>
      <c r="F86" s="176"/>
      <c r="G86" s="177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155</v>
      </c>
      <c r="T86" s="161" t="s">
        <v>156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>
        <v>57</v>
      </c>
      <c r="B87" s="159" t="s">
        <v>243</v>
      </c>
      <c r="C87" s="190" t="s">
        <v>244</v>
      </c>
      <c r="D87" s="160" t="s">
        <v>0</v>
      </c>
      <c r="E87" s="184"/>
      <c r="F87" s="162"/>
      <c r="G87" s="161">
        <f t="shared" si="14"/>
        <v>0</v>
      </c>
      <c r="H87" s="162"/>
      <c r="I87" s="161">
        <f t="shared" si="15"/>
        <v>0</v>
      </c>
      <c r="J87" s="162"/>
      <c r="K87" s="161">
        <f t="shared" si="16"/>
        <v>0</v>
      </c>
      <c r="L87" s="161">
        <v>15</v>
      </c>
      <c r="M87" s="161">
        <f t="shared" si="17"/>
        <v>0</v>
      </c>
      <c r="N87" s="161">
        <v>0</v>
      </c>
      <c r="O87" s="161">
        <f t="shared" si="18"/>
        <v>0</v>
      </c>
      <c r="P87" s="161">
        <v>0</v>
      </c>
      <c r="Q87" s="161">
        <f t="shared" si="19"/>
        <v>0</v>
      </c>
      <c r="R87" s="161"/>
      <c r="S87" s="161" t="s">
        <v>120</v>
      </c>
      <c r="T87" s="161" t="s">
        <v>120</v>
      </c>
      <c r="U87" s="161">
        <v>0</v>
      </c>
      <c r="V87" s="161">
        <f t="shared" si="20"/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187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77</v>
      </c>
      <c r="C88" s="186" t="s">
        <v>78</v>
      </c>
      <c r="D88" s="168"/>
      <c r="E88" s="169"/>
      <c r="F88" s="170"/>
      <c r="G88" s="171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5"/>
      <c r="O88" s="165">
        <f>SUM(O89:O89)</f>
        <v>0</v>
      </c>
      <c r="P88" s="165"/>
      <c r="Q88" s="165">
        <f>SUM(Q89:Q89)</f>
        <v>0</v>
      </c>
      <c r="R88" s="165"/>
      <c r="S88" s="165"/>
      <c r="T88" s="165"/>
      <c r="U88" s="165"/>
      <c r="V88" s="165">
        <f>SUM(V89:V89)</f>
        <v>0</v>
      </c>
      <c r="W88" s="165"/>
      <c r="AG88" t="s">
        <v>117</v>
      </c>
    </row>
    <row r="89" spans="1:60" ht="33.75" outlineLevel="1" x14ac:dyDescent="0.2">
      <c r="A89" s="178">
        <v>58</v>
      </c>
      <c r="B89" s="179" t="s">
        <v>245</v>
      </c>
      <c r="C89" s="189" t="s">
        <v>314</v>
      </c>
      <c r="D89" s="180" t="s">
        <v>139</v>
      </c>
      <c r="E89" s="181">
        <v>2</v>
      </c>
      <c r="F89" s="182"/>
      <c r="G89" s="183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155</v>
      </c>
      <c r="T89" s="161" t="s">
        <v>156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246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6" t="s">
        <v>116</v>
      </c>
      <c r="B90" s="167" t="s">
        <v>79</v>
      </c>
      <c r="C90" s="186" t="s">
        <v>80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5"/>
      <c r="O90" s="165">
        <f>SUM(O91:O98)</f>
        <v>0.02</v>
      </c>
      <c r="P90" s="165"/>
      <c r="Q90" s="165">
        <f>SUM(Q91:Q98)</f>
        <v>0</v>
      </c>
      <c r="R90" s="165"/>
      <c r="S90" s="165"/>
      <c r="T90" s="165"/>
      <c r="U90" s="165"/>
      <c r="V90" s="165">
        <f>SUM(V91:V98)</f>
        <v>3.7800000000000002</v>
      </c>
      <c r="W90" s="165"/>
      <c r="AG90" t="s">
        <v>117</v>
      </c>
    </row>
    <row r="91" spans="1:60" outlineLevel="1" x14ac:dyDescent="0.2">
      <c r="A91" s="172">
        <v>59</v>
      </c>
      <c r="B91" s="173" t="s">
        <v>247</v>
      </c>
      <c r="C91" s="187" t="s">
        <v>248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0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0.33100000000000002</v>
      </c>
      <c r="V91" s="161">
        <f>ROUND(E91*U91,2)</f>
        <v>1.06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8">
        <v>60</v>
      </c>
      <c r="B93" s="179" t="s">
        <v>250</v>
      </c>
      <c r="C93" s="189" t="s">
        <v>308</v>
      </c>
      <c r="D93" s="180" t="s">
        <v>119</v>
      </c>
      <c r="E93" s="181">
        <v>3.1960000000000002</v>
      </c>
      <c r="F93" s="182"/>
      <c r="G93" s="183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2.5000000000000001E-3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251</v>
      </c>
      <c r="T93" s="161" t="s">
        <v>251</v>
      </c>
      <c r="U93" s="161">
        <v>0.85</v>
      </c>
      <c r="V93" s="161">
        <f>ROUND(E93*U93,2)</f>
        <v>2.72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61</v>
      </c>
      <c r="B94" s="173" t="s">
        <v>252</v>
      </c>
      <c r="C94" s="187" t="s">
        <v>298</v>
      </c>
      <c r="D94" s="174" t="s">
        <v>119</v>
      </c>
      <c r="E94" s="175">
        <v>3.1960000000000002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4.0000000000000002E-4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176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249</v>
      </c>
      <c r="D95" s="163"/>
      <c r="E95" s="164">
        <v>3.1960000000000002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62</v>
      </c>
      <c r="B96" s="173" t="s">
        <v>253</v>
      </c>
      <c r="C96" s="187" t="s">
        <v>309</v>
      </c>
      <c r="D96" s="174" t="s">
        <v>119</v>
      </c>
      <c r="E96" s="175">
        <v>3.5156000000000001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1.5399999999999999E-3</v>
      </c>
      <c r="O96" s="161">
        <f>ROUND(E96*N96,2)</f>
        <v>0.01</v>
      </c>
      <c r="P96" s="161">
        <v>0</v>
      </c>
      <c r="Q96" s="161">
        <f>ROUND(E96*P96,2)</f>
        <v>0</v>
      </c>
      <c r="R96" s="161"/>
      <c r="S96" s="161" t="s">
        <v>155</v>
      </c>
      <c r="T96" s="161" t="s">
        <v>162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254</v>
      </c>
      <c r="D97" s="163"/>
      <c r="E97" s="164">
        <v>3.5156000000000001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>
        <v>63</v>
      </c>
      <c r="B98" s="159" t="s">
        <v>255</v>
      </c>
      <c r="C98" s="190" t="s">
        <v>256</v>
      </c>
      <c r="D98" s="160" t="s">
        <v>0</v>
      </c>
      <c r="E98" s="184"/>
      <c r="F98" s="162"/>
      <c r="G98" s="161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6" t="s">
        <v>116</v>
      </c>
      <c r="B99" s="167" t="s">
        <v>81</v>
      </c>
      <c r="C99" s="186" t="s">
        <v>82</v>
      </c>
      <c r="D99" s="168"/>
      <c r="E99" s="169"/>
      <c r="F99" s="170"/>
      <c r="G99" s="171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0</v>
      </c>
      <c r="L99" s="165"/>
      <c r="M99" s="165">
        <f>SUM(M100:M107)</f>
        <v>0</v>
      </c>
      <c r="N99" s="165"/>
      <c r="O99" s="165">
        <f>SUM(O100:O107)</f>
        <v>1.8800000000000001</v>
      </c>
      <c r="P99" s="165"/>
      <c r="Q99" s="165">
        <f>SUM(Q100:Q107)</f>
        <v>0</v>
      </c>
      <c r="R99" s="165"/>
      <c r="S99" s="165"/>
      <c r="T99" s="165"/>
      <c r="U99" s="165"/>
      <c r="V99" s="165">
        <f>SUM(V100:V107)</f>
        <v>39.54</v>
      </c>
      <c r="W99" s="165"/>
      <c r="AG99" t="s">
        <v>117</v>
      </c>
    </row>
    <row r="100" spans="1:60" ht="22.5" outlineLevel="1" x14ac:dyDescent="0.2">
      <c r="A100" s="172">
        <v>64</v>
      </c>
      <c r="B100" s="173" t="s">
        <v>257</v>
      </c>
      <c r="C100" s="187" t="s">
        <v>299</v>
      </c>
      <c r="D100" s="174" t="s">
        <v>119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2.9999999999999997E-4</v>
      </c>
      <c r="O100" s="161">
        <f>ROUND(E100*N100,2)</f>
        <v>0.01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319</v>
      </c>
      <c r="D101" s="163"/>
      <c r="E101" s="164">
        <v>26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258</v>
      </c>
      <c r="C102" s="187" t="s">
        <v>304</v>
      </c>
      <c r="D102" s="174" t="s">
        <v>119</v>
      </c>
      <c r="E102" s="175">
        <v>28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5.5800000000000002E-2</v>
      </c>
      <c r="O102" s="161">
        <f>ROUND(E102*N102,2)</f>
        <v>1.56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1.3480000000000001</v>
      </c>
      <c r="V102" s="161">
        <f>ROUND(E102*U102,2)</f>
        <v>37.74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319</v>
      </c>
      <c r="D103" s="163"/>
      <c r="E103" s="164">
        <v>26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8">
        <v>66</v>
      </c>
      <c r="B104" s="179" t="s">
        <v>259</v>
      </c>
      <c r="C104" s="189" t="s">
        <v>260</v>
      </c>
      <c r="D104" s="180" t="s">
        <v>150</v>
      </c>
      <c r="E104" s="181">
        <v>15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0.12</v>
      </c>
      <c r="V104" s="161">
        <f>ROUND(E104*U104,2)</f>
        <v>1.8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2">
        <v>67</v>
      </c>
      <c r="B105" s="173" t="s">
        <v>261</v>
      </c>
      <c r="C105" s="187" t="s">
        <v>305</v>
      </c>
      <c r="D105" s="174" t="s">
        <v>119</v>
      </c>
      <c r="E105" s="175">
        <v>30.8</v>
      </c>
      <c r="F105" s="176"/>
      <c r="G105" s="177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0.01</v>
      </c>
      <c r="O105" s="161">
        <f>ROUND(E105*N105,2)</f>
        <v>0.31</v>
      </c>
      <c r="P105" s="161">
        <v>0</v>
      </c>
      <c r="Q105" s="161">
        <f>ROUND(E105*P105,2)</f>
        <v>0</v>
      </c>
      <c r="R105" s="161" t="s">
        <v>262</v>
      </c>
      <c r="S105" s="161" t="s">
        <v>120</v>
      </c>
      <c r="T105" s="161" t="s">
        <v>156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246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320</v>
      </c>
      <c r="D106" s="163"/>
      <c r="E106" s="164">
        <v>30.8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>
        <v>68</v>
      </c>
      <c r="B107" s="159" t="s">
        <v>263</v>
      </c>
      <c r="C107" s="190" t="s">
        <v>264</v>
      </c>
      <c r="D107" s="160" t="s">
        <v>0</v>
      </c>
      <c r="E107" s="184"/>
      <c r="F107" s="162"/>
      <c r="G107" s="161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116</v>
      </c>
      <c r="B108" s="167" t="s">
        <v>83</v>
      </c>
      <c r="C108" s="186" t="s">
        <v>84</v>
      </c>
      <c r="D108" s="168"/>
      <c r="E108" s="169"/>
      <c r="F108" s="170"/>
      <c r="G108" s="171">
        <f>SUMIF(AG109:AG111,"&lt;&gt;NOR",G109:G111)</f>
        <v>0</v>
      </c>
      <c r="H108" s="165"/>
      <c r="I108" s="165">
        <f>SUM(I109:I111)</f>
        <v>0</v>
      </c>
      <c r="J108" s="165"/>
      <c r="K108" s="165">
        <f>SUM(K109:K111)</f>
        <v>0</v>
      </c>
      <c r="L108" s="165"/>
      <c r="M108" s="165">
        <f>SUM(M109:M111)</f>
        <v>0</v>
      </c>
      <c r="N108" s="165"/>
      <c r="O108" s="165">
        <f>SUM(O109:O111)</f>
        <v>0</v>
      </c>
      <c r="P108" s="165"/>
      <c r="Q108" s="165">
        <f>SUM(Q109:Q111)</f>
        <v>0</v>
      </c>
      <c r="R108" s="165"/>
      <c r="S108" s="165"/>
      <c r="T108" s="165"/>
      <c r="U108" s="165"/>
      <c r="V108" s="165">
        <f>SUM(V109:V111)</f>
        <v>0.51</v>
      </c>
      <c r="W108" s="165"/>
      <c r="AG108" t="s">
        <v>117</v>
      </c>
    </row>
    <row r="109" spans="1:60" outlineLevel="1" x14ac:dyDescent="0.2">
      <c r="A109" s="172">
        <v>69</v>
      </c>
      <c r="B109" s="173" t="s">
        <v>265</v>
      </c>
      <c r="C109" s="187" t="s">
        <v>266</v>
      </c>
      <c r="D109" s="174" t="s">
        <v>119</v>
      </c>
      <c r="E109" s="175">
        <v>3</v>
      </c>
      <c r="F109" s="176"/>
      <c r="G109" s="177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7.6999999999999996E-4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9.7439999999999999E-2</v>
      </c>
      <c r="V109" s="161">
        <f>ROUND(E109*U109,2)</f>
        <v>0.28999999999999998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/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300</v>
      </c>
      <c r="D111" s="180" t="s">
        <v>119</v>
      </c>
      <c r="E111" s="181">
        <v>3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4.6000000000000001E-4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120</v>
      </c>
      <c r="T111" s="161" t="s">
        <v>120</v>
      </c>
      <c r="U111" s="161">
        <v>7.3099999999999998E-2</v>
      </c>
      <c r="V111" s="161">
        <f>ROUND(E111*U111,2)</f>
        <v>0.22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85</v>
      </c>
      <c r="C112" s="186" t="s">
        <v>86</v>
      </c>
      <c r="D112" s="168"/>
      <c r="E112" s="169"/>
      <c r="F112" s="170"/>
      <c r="G112" s="171">
        <f>SUMIF(AG113:AG113,"&lt;&gt;NOR",G113:G113)</f>
        <v>0</v>
      </c>
      <c r="H112" s="165"/>
      <c r="I112" s="165">
        <f>SUM(I113:I113)</f>
        <v>0</v>
      </c>
      <c r="J112" s="165"/>
      <c r="K112" s="165">
        <f>SUM(K113:K113)</f>
        <v>0</v>
      </c>
      <c r="L112" s="165"/>
      <c r="M112" s="165">
        <f>SUM(M113:M113)</f>
        <v>0</v>
      </c>
      <c r="N112" s="165"/>
      <c r="O112" s="165">
        <f>SUM(O113:O113)</f>
        <v>0</v>
      </c>
      <c r="P112" s="165"/>
      <c r="Q112" s="165">
        <f>SUM(Q113:Q113)</f>
        <v>0</v>
      </c>
      <c r="R112" s="165"/>
      <c r="S112" s="165"/>
      <c r="T112" s="165"/>
      <c r="U112" s="165"/>
      <c r="V112" s="165">
        <f>SUM(V113:V113)</f>
        <v>0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268</v>
      </c>
      <c r="C113" s="189" t="s">
        <v>269</v>
      </c>
      <c r="D113" s="180" t="s">
        <v>159</v>
      </c>
      <c r="E113" s="181">
        <v>1</v>
      </c>
      <c r="F113" s="182"/>
      <c r="G113" s="183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15</v>
      </c>
      <c r="M113" s="161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1"/>
      <c r="S113" s="161" t="s">
        <v>155</v>
      </c>
      <c r="T113" s="161" t="s">
        <v>156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116</v>
      </c>
      <c r="B114" s="167" t="s">
        <v>87</v>
      </c>
      <c r="C114" s="186" t="s">
        <v>88</v>
      </c>
      <c r="D114" s="168"/>
      <c r="E114" s="169"/>
      <c r="F114" s="170"/>
      <c r="G114" s="171">
        <f>SUMIF(AG115:AG120,"&lt;&gt;NOR",G115:G120)</f>
        <v>0</v>
      </c>
      <c r="H114" s="165"/>
      <c r="I114" s="165">
        <f>SUM(I115:I120)</f>
        <v>0</v>
      </c>
      <c r="J114" s="165"/>
      <c r="K114" s="165">
        <f>SUM(K115:K120)</f>
        <v>0</v>
      </c>
      <c r="L114" s="165"/>
      <c r="M114" s="165">
        <f>SUM(M115:M120)</f>
        <v>0</v>
      </c>
      <c r="N114" s="165"/>
      <c r="O114" s="165">
        <f>SUM(O115:O120)</f>
        <v>0</v>
      </c>
      <c r="P114" s="165"/>
      <c r="Q114" s="165">
        <f>SUM(Q115:Q120)</f>
        <v>0</v>
      </c>
      <c r="R114" s="165"/>
      <c r="S114" s="165"/>
      <c r="T114" s="165"/>
      <c r="U114" s="165"/>
      <c r="V114" s="165">
        <f>SUM(V115:V120)</f>
        <v>7.68</v>
      </c>
      <c r="W114" s="165"/>
      <c r="AG114" t="s">
        <v>117</v>
      </c>
    </row>
    <row r="115" spans="1:60" outlineLevel="1" x14ac:dyDescent="0.2">
      <c r="A115" s="178">
        <v>72</v>
      </c>
      <c r="B115" s="179" t="s">
        <v>270</v>
      </c>
      <c r="C115" s="189" t="s">
        <v>271</v>
      </c>
      <c r="D115" s="180" t="s">
        <v>167</v>
      </c>
      <c r="E115" s="181">
        <v>1.774</v>
      </c>
      <c r="F115" s="182"/>
      <c r="G115" s="183">
        <f t="shared" ref="G115:G120" si="21">ROUND(E115*F115,2)</f>
        <v>0</v>
      </c>
      <c r="H115" s="162"/>
      <c r="I115" s="161">
        <f t="shared" ref="I115:I120" si="22">ROUND(E115*H115,2)</f>
        <v>0</v>
      </c>
      <c r="J115" s="162"/>
      <c r="K115" s="161">
        <f t="shared" ref="K115:K120" si="23">ROUND(E115*J115,2)</f>
        <v>0</v>
      </c>
      <c r="L115" s="161">
        <v>15</v>
      </c>
      <c r="M115" s="161">
        <f t="shared" ref="M115:M120" si="24">G115*(1+L115/100)</f>
        <v>0</v>
      </c>
      <c r="N115" s="161">
        <v>0</v>
      </c>
      <c r="O115" s="161">
        <f t="shared" ref="O115:O120" si="25">ROUND(E115*N115,2)</f>
        <v>0</v>
      </c>
      <c r="P115" s="161">
        <v>0</v>
      </c>
      <c r="Q115" s="161">
        <f t="shared" ref="Q115:Q120" si="26">ROUND(E115*P115,2)</f>
        <v>0</v>
      </c>
      <c r="R115" s="161"/>
      <c r="S115" s="161" t="s">
        <v>120</v>
      </c>
      <c r="T115" s="161" t="s">
        <v>120</v>
      </c>
      <c r="U115" s="161">
        <v>0.93300000000000005</v>
      </c>
      <c r="V115" s="161">
        <f t="shared" ref="V115:V120" si="27">ROUND(E115*U115,2)</f>
        <v>1.66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73</v>
      </c>
      <c r="B116" s="179" t="s">
        <v>273</v>
      </c>
      <c r="C116" s="189" t="s">
        <v>274</v>
      </c>
      <c r="D116" s="180" t="s">
        <v>167</v>
      </c>
      <c r="E116" s="181">
        <v>5.3220000000000001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0.65300000000000002</v>
      </c>
      <c r="V116" s="161">
        <f t="shared" si="27"/>
        <v>3.48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74</v>
      </c>
      <c r="B117" s="179" t="s">
        <v>275</v>
      </c>
      <c r="C117" s="189" t="s">
        <v>276</v>
      </c>
      <c r="D117" s="180" t="s">
        <v>167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0.49</v>
      </c>
      <c r="V117" s="161">
        <f t="shared" si="27"/>
        <v>0.87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75</v>
      </c>
      <c r="B118" s="179" t="s">
        <v>277</v>
      </c>
      <c r="C118" s="189" t="s">
        <v>278</v>
      </c>
      <c r="D118" s="180" t="s">
        <v>167</v>
      </c>
      <c r="E118" s="181">
        <v>15.965999999999999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76</v>
      </c>
      <c r="B119" s="179" t="s">
        <v>279</v>
      </c>
      <c r="C119" s="189" t="s">
        <v>280</v>
      </c>
      <c r="D119" s="180" t="s">
        <v>167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0.94199999999999995</v>
      </c>
      <c r="V119" s="161">
        <f t="shared" si="27"/>
        <v>1.67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77</v>
      </c>
      <c r="B120" s="179" t="s">
        <v>281</v>
      </c>
      <c r="C120" s="189" t="s">
        <v>282</v>
      </c>
      <c r="D120" s="180" t="s">
        <v>167</v>
      </c>
      <c r="E120" s="181">
        <v>1.774</v>
      </c>
      <c r="F120" s="182"/>
      <c r="G120" s="183">
        <f t="shared" si="21"/>
        <v>0</v>
      </c>
      <c r="H120" s="162"/>
      <c r="I120" s="161">
        <f t="shared" si="22"/>
        <v>0</v>
      </c>
      <c r="J120" s="162"/>
      <c r="K120" s="161">
        <f t="shared" si="23"/>
        <v>0</v>
      </c>
      <c r="L120" s="161">
        <v>15</v>
      </c>
      <c r="M120" s="161">
        <f t="shared" si="24"/>
        <v>0</v>
      </c>
      <c r="N120" s="161">
        <v>0</v>
      </c>
      <c r="O120" s="161">
        <f t="shared" si="25"/>
        <v>0</v>
      </c>
      <c r="P120" s="161">
        <v>0</v>
      </c>
      <c r="Q120" s="161">
        <f t="shared" si="26"/>
        <v>0</v>
      </c>
      <c r="R120" s="161"/>
      <c r="S120" s="161" t="s">
        <v>120</v>
      </c>
      <c r="T120" s="161" t="s">
        <v>120</v>
      </c>
      <c r="U120" s="161">
        <v>0</v>
      </c>
      <c r="V120" s="161">
        <f t="shared" si="27"/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6" t="s">
        <v>116</v>
      </c>
      <c r="B121" s="167" t="s">
        <v>90</v>
      </c>
      <c r="C121" s="186" t="s">
        <v>29</v>
      </c>
      <c r="D121" s="168"/>
      <c r="E121" s="169"/>
      <c r="F121" s="170"/>
      <c r="G121" s="171">
        <f>SUMIF(AG122:AG124,"&lt;&gt;NOR",G122:G124)</f>
        <v>0</v>
      </c>
      <c r="H121" s="165"/>
      <c r="I121" s="165">
        <f>SUM(I122:I124)</f>
        <v>0</v>
      </c>
      <c r="J121" s="165"/>
      <c r="K121" s="165">
        <f>SUM(K122:K124)</f>
        <v>0</v>
      </c>
      <c r="L121" s="165"/>
      <c r="M121" s="165">
        <f>SUM(M122:M124)</f>
        <v>0</v>
      </c>
      <c r="N121" s="165"/>
      <c r="O121" s="165">
        <f>SUM(O122:O124)</f>
        <v>0</v>
      </c>
      <c r="P121" s="165"/>
      <c r="Q121" s="165">
        <f>SUM(Q122:Q124)</f>
        <v>0</v>
      </c>
      <c r="R121" s="165"/>
      <c r="S121" s="165"/>
      <c r="T121" s="165"/>
      <c r="U121" s="165"/>
      <c r="V121" s="165">
        <f>SUM(V122:V124)</f>
        <v>0</v>
      </c>
      <c r="W121" s="165"/>
      <c r="AG121" t="s">
        <v>117</v>
      </c>
    </row>
    <row r="122" spans="1:60" outlineLevel="1" x14ac:dyDescent="0.2">
      <c r="A122" s="178">
        <v>78</v>
      </c>
      <c r="B122" s="179" t="s">
        <v>283</v>
      </c>
      <c r="C122" s="189" t="s">
        <v>284</v>
      </c>
      <c r="D122" s="180" t="s">
        <v>285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120</v>
      </c>
      <c r="T122" s="161" t="s">
        <v>156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8">
        <v>79</v>
      </c>
      <c r="B123" s="179" t="s">
        <v>287</v>
      </c>
      <c r="C123" s="189" t="s">
        <v>288</v>
      </c>
      <c r="D123" s="180" t="s">
        <v>285</v>
      </c>
      <c r="E123" s="181">
        <v>1</v>
      </c>
      <c r="F123" s="182"/>
      <c r="G123" s="183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155</v>
      </c>
      <c r="T123" s="161" t="s">
        <v>156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2">
        <v>80</v>
      </c>
      <c r="B124" s="173" t="s">
        <v>289</v>
      </c>
      <c r="C124" s="187" t="s">
        <v>290</v>
      </c>
      <c r="D124" s="174" t="s">
        <v>285</v>
      </c>
      <c r="E124" s="175">
        <v>1</v>
      </c>
      <c r="F124" s="176"/>
      <c r="G124" s="177">
        <f>ROUND(E124*F124,2)</f>
        <v>0</v>
      </c>
      <c r="H124" s="162"/>
      <c r="I124" s="161">
        <f>ROUND(E124*H124,2)</f>
        <v>0</v>
      </c>
      <c r="J124" s="162"/>
      <c r="K124" s="161">
        <f>ROUND(E124*J124,2)</f>
        <v>0</v>
      </c>
      <c r="L124" s="161">
        <v>15</v>
      </c>
      <c r="M124" s="161">
        <f>G124*(1+L124/100)</f>
        <v>0</v>
      </c>
      <c r="N124" s="161">
        <v>0</v>
      </c>
      <c r="O124" s="161">
        <f>ROUND(E124*N124,2)</f>
        <v>0</v>
      </c>
      <c r="P124" s="161">
        <v>0</v>
      </c>
      <c r="Q124" s="161">
        <f>ROUND(E124*P124,2)</f>
        <v>0</v>
      </c>
      <c r="R124" s="161"/>
      <c r="S124" s="161" t="s">
        <v>155</v>
      </c>
      <c r="T124" s="161" t="s">
        <v>156</v>
      </c>
      <c r="U124" s="161">
        <v>0</v>
      </c>
      <c r="V124" s="161">
        <f>ROUND(E124*U124,2)</f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286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v>15</v>
      </c>
      <c r="AF125">
        <v>21</v>
      </c>
    </row>
    <row r="126" spans="1:60" x14ac:dyDescent="0.2">
      <c r="A126" s="154"/>
      <c r="B126" s="155" t="s">
        <v>31</v>
      </c>
      <c r="C126" s="192"/>
      <c r="D126" s="156"/>
      <c r="E126" s="157"/>
      <c r="F126" s="157"/>
      <c r="G126" s="185">
        <f>G8+G22+G25+G27+G39+G41+G45+G52+G64+G69+G88+G90+G99+G108+G112+G114+G121</f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f>SUMIF(L7:L124,AE125,G7:G124)</f>
        <v>0</v>
      </c>
      <c r="AF126">
        <f>SUMIF(L7:L124,AF125,G7:G124)</f>
        <v>0</v>
      </c>
      <c r="AG126" t="s">
        <v>291</v>
      </c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4" t="s">
        <v>292</v>
      </c>
      <c r="B128" s="264"/>
      <c r="C128" s="26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5"/>
      <c r="B129" s="246"/>
      <c r="C129" s="247"/>
      <c r="D129" s="246"/>
      <c r="E129" s="246"/>
      <c r="F129" s="246"/>
      <c r="G129" s="248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49"/>
      <c r="B130" s="250"/>
      <c r="C130" s="251"/>
      <c r="D130" s="250"/>
      <c r="E130" s="250"/>
      <c r="F130" s="250"/>
      <c r="G130" s="25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3"/>
      <c r="B133" s="254"/>
      <c r="C133" s="255"/>
      <c r="D133" s="254"/>
      <c r="E133" s="254"/>
      <c r="F133" s="254"/>
      <c r="G133" s="256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2021-09-06T12:32:56Z</cp:lastPrinted>
  <dcterms:created xsi:type="dcterms:W3CDTF">2009-04-08T07:15:50Z</dcterms:created>
  <dcterms:modified xsi:type="dcterms:W3CDTF">2021-09-23T07:36:54Z</dcterms:modified>
</cp:coreProperties>
</file>